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840" windowHeight="1207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23" i="1" l="1"/>
  <c r="E3" i="1" l="1"/>
  <c r="E6" i="1"/>
  <c r="E9" i="1" s="1"/>
  <c r="B21" i="1"/>
  <c r="B9" i="1"/>
  <c r="B4" i="1"/>
  <c r="E7" i="1" l="1"/>
  <c r="E8" i="1" s="1"/>
  <c r="E11" i="1" s="1"/>
  <c r="E18" i="1" l="1"/>
  <c r="E12" i="1"/>
  <c r="E14" i="1" s="1"/>
  <c r="E16" i="1"/>
  <c r="E15" i="1"/>
  <c r="E17" i="1" l="1"/>
</calcChain>
</file>

<file path=xl/sharedStrings.xml><?xml version="1.0" encoding="utf-8"?>
<sst xmlns="http://schemas.openxmlformats.org/spreadsheetml/2006/main" count="32" uniqueCount="31">
  <si>
    <t>Stärke</t>
  </si>
  <si>
    <t>Preis</t>
  </si>
  <si>
    <t>Flachdach</t>
  </si>
  <si>
    <t>länge:</t>
  </si>
  <si>
    <t>breite:</t>
  </si>
  <si>
    <t>Fläche:</t>
  </si>
  <si>
    <t>Bitumenbahn-Rolle</t>
  </si>
  <si>
    <t>Breite:</t>
  </si>
  <si>
    <t>Länge:</t>
  </si>
  <si>
    <t>Überlappung:</t>
  </si>
  <si>
    <t>Arbeiter</t>
  </si>
  <si>
    <t>Anzahl Arbeiter:</t>
  </si>
  <si>
    <t>Stundenlohn:</t>
  </si>
  <si>
    <t>Projekdauer</t>
  </si>
  <si>
    <t>Alle pro Rolle:</t>
  </si>
  <si>
    <t>1 Arbeiter/Rolle:</t>
  </si>
  <si>
    <t>Anzahl Bahnen</t>
  </si>
  <si>
    <t>Gesamtlänge (Dach * Bahnen)</t>
  </si>
  <si>
    <t>Anzahl benötigter Rollen</t>
  </si>
  <si>
    <t>Projektdauer =</t>
  </si>
  <si>
    <t>Lohnkosten</t>
  </si>
  <si>
    <t>Materialkosten inkl. Rest</t>
  </si>
  <si>
    <t>Gesamtkosten inkl. MwSt.=</t>
  </si>
  <si>
    <t>Material</t>
  </si>
  <si>
    <t>Auswahl Stärke:</t>
  </si>
  <si>
    <t>Preis ausgewählte Stärke:</t>
  </si>
  <si>
    <t>Rest =</t>
  </si>
  <si>
    <t>Bitumenfläche (FR)=</t>
  </si>
  <si>
    <t>Anz. Überlap. letzte Bahn (nul)</t>
  </si>
  <si>
    <t>Überstand (bs)</t>
  </si>
  <si>
    <t>Aufwand pro qm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</si>
</sst>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\ &quot;m&quot;"/>
    <numFmt numFmtId="165" formatCode="0.00\ \ &quot;m²&quot;"/>
    <numFmt numFmtId="166" formatCode="0.00\ &quot;mm&quot;"/>
    <numFmt numFmtId="167" formatCode="0.00\ &quot;€&quot;"/>
    <numFmt numFmtId="168" formatCode="0.00\ &quot;€/h&quot;"/>
    <numFmt numFmtId="169" formatCode="0.00\ &quot;h/5m&quot;"/>
    <numFmt numFmtId="170" formatCode="0.00\ &quot;h&quot;"/>
    <numFmt numFmtId="171" formatCode="0.00\ &quot;Ah/qm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3" xfId="0" applyFont="1" applyFill="1" applyBorder="1"/>
    <xf numFmtId="164" fontId="1" fillId="3" borderId="3" xfId="0" applyNumberFormat="1" applyFont="1" applyFill="1" applyBorder="1"/>
    <xf numFmtId="0" fontId="1" fillId="4" borderId="3" xfId="0" applyFont="1" applyFill="1" applyBorder="1"/>
    <xf numFmtId="165" fontId="1" fillId="5" borderId="3" xfId="0" applyNumberFormat="1" applyFont="1" applyFill="1" applyBorder="1"/>
    <xf numFmtId="0" fontId="1" fillId="0" borderId="0" xfId="0" applyFont="1"/>
    <xf numFmtId="0" fontId="1" fillId="2" borderId="3" xfId="0" applyFont="1" applyFill="1" applyBorder="1"/>
    <xf numFmtId="166" fontId="1" fillId="3" borderId="3" xfId="0" applyNumberFormat="1" applyFont="1" applyFill="1" applyBorder="1"/>
    <xf numFmtId="167" fontId="1" fillId="3" borderId="3" xfId="0" applyNumberFormat="1" applyFont="1" applyFill="1" applyBorder="1"/>
    <xf numFmtId="168" fontId="1" fillId="3" borderId="3" xfId="0" applyNumberFormat="1" applyFont="1" applyFill="1" applyBorder="1"/>
    <xf numFmtId="169" fontId="1" fillId="5" borderId="3" xfId="0" applyNumberFormat="1" applyFont="1" applyFill="1" applyBorder="1"/>
    <xf numFmtId="170" fontId="1" fillId="3" borderId="3" xfId="0" applyNumberFormat="1" applyFont="1" applyFill="1" applyBorder="1"/>
    <xf numFmtId="0" fontId="0" fillId="0" borderId="0" xfId="0" applyAlignment="1">
      <alignment vertical="center" wrapText="1"/>
    </xf>
    <xf numFmtId="166" fontId="1" fillId="7" borderId="3" xfId="0" applyNumberFormat="1" applyFont="1" applyFill="1" applyBorder="1"/>
    <xf numFmtId="167" fontId="1" fillId="5" borderId="3" xfId="0" applyNumberFormat="1" applyFont="1" applyFill="1" applyBorder="1"/>
    <xf numFmtId="0" fontId="2" fillId="0" borderId="0" xfId="0" applyFont="1"/>
    <xf numFmtId="0" fontId="2" fillId="0" borderId="0" xfId="0" applyFont="1" applyAlignment="1">
      <alignment vertical="center" wrapText="1"/>
    </xf>
    <xf numFmtId="0" fontId="0" fillId="0" borderId="0" xfId="0" applyFill="1" applyBorder="1" applyAlignment="1">
      <alignment vertical="center" wrapText="1"/>
    </xf>
    <xf numFmtId="165" fontId="1" fillId="3" borderId="3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71" fontId="1" fillId="3" borderId="3" xfId="0" applyNumberFormat="1" applyFont="1" applyFill="1" applyBorder="1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6" borderId="3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10</xdr:row>
      <xdr:rowOff>123825</xdr:rowOff>
    </xdr:from>
    <xdr:to>
      <xdr:col>10</xdr:col>
      <xdr:colOff>505394</xdr:colOff>
      <xdr:row>12</xdr:row>
      <xdr:rowOff>76249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8325" y="2124075"/>
          <a:ext cx="4077269" cy="352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B3" sqref="B3"/>
    </sheetView>
  </sheetViews>
  <sheetFormatPr baseColWidth="10" defaultRowHeight="15.75" x14ac:dyDescent="0.25"/>
  <cols>
    <col min="1" max="1" width="17.42578125" bestFit="1" customWidth="1"/>
    <col min="2" max="2" width="12.7109375" bestFit="1" customWidth="1"/>
    <col min="4" max="4" width="29.42578125" customWidth="1"/>
    <col min="5" max="5" width="11.42578125" style="15"/>
  </cols>
  <sheetData>
    <row r="1" spans="1:5" x14ac:dyDescent="0.25">
      <c r="A1" s="22" t="s">
        <v>2</v>
      </c>
      <c r="B1" s="23"/>
      <c r="D1" s="25" t="s">
        <v>23</v>
      </c>
      <c r="E1" s="25"/>
    </row>
    <row r="2" spans="1:5" x14ac:dyDescent="0.25">
      <c r="A2" s="1" t="s">
        <v>3</v>
      </c>
      <c r="B2" s="2">
        <v>6</v>
      </c>
      <c r="D2" s="1" t="s">
        <v>24</v>
      </c>
      <c r="E2" s="13">
        <v>6</v>
      </c>
    </row>
    <row r="3" spans="1:5" x14ac:dyDescent="0.25">
      <c r="A3" s="1" t="s">
        <v>4</v>
      </c>
      <c r="B3" s="2">
        <v>3.5</v>
      </c>
      <c r="D3" s="3" t="s">
        <v>25</v>
      </c>
      <c r="E3" s="14">
        <f>VLOOKUP(E2,A12:B14,2)</f>
        <v>32.5</v>
      </c>
    </row>
    <row r="4" spans="1:5" x14ac:dyDescent="0.25">
      <c r="A4" s="3" t="s">
        <v>5</v>
      </c>
      <c r="B4" s="4">
        <f>B2*B3</f>
        <v>21</v>
      </c>
    </row>
    <row r="5" spans="1:5" x14ac:dyDescent="0.25">
      <c r="A5" s="22" t="s">
        <v>6</v>
      </c>
      <c r="B5" s="23"/>
    </row>
    <row r="6" spans="1:5" x14ac:dyDescent="0.25">
      <c r="A6" s="1" t="s">
        <v>7</v>
      </c>
      <c r="B6" s="2">
        <v>1</v>
      </c>
      <c r="D6" s="12" t="s">
        <v>16</v>
      </c>
      <c r="E6" s="19">
        <f>ROUNDUP((B3-B8)/(B6-B8),0)</f>
        <v>4</v>
      </c>
    </row>
    <row r="7" spans="1:5" x14ac:dyDescent="0.25">
      <c r="A7" s="1" t="s">
        <v>8</v>
      </c>
      <c r="B7" s="2">
        <v>5</v>
      </c>
      <c r="D7" s="12" t="s">
        <v>17</v>
      </c>
      <c r="E7" s="2">
        <f>E6*B2</f>
        <v>24</v>
      </c>
    </row>
    <row r="8" spans="1:5" x14ac:dyDescent="0.25">
      <c r="A8" s="1" t="s">
        <v>9</v>
      </c>
      <c r="B8" s="2">
        <v>0.1</v>
      </c>
      <c r="D8" s="12" t="s">
        <v>18</v>
      </c>
      <c r="E8" s="19">
        <f>ROUNDUP((E7-B8)/(B7-B8),0)</f>
        <v>5</v>
      </c>
    </row>
    <row r="9" spans="1:5" x14ac:dyDescent="0.25">
      <c r="A9" s="3" t="s">
        <v>5</v>
      </c>
      <c r="B9" s="4">
        <f>B6*B7</f>
        <v>5</v>
      </c>
      <c r="D9" s="12" t="s">
        <v>29</v>
      </c>
      <c r="E9" s="2">
        <f>(E6*(B6-B8)+B8)-B3</f>
        <v>0.20000000000000018</v>
      </c>
    </row>
    <row r="10" spans="1:5" x14ac:dyDescent="0.25">
      <c r="A10" s="5"/>
      <c r="B10" s="5"/>
    </row>
    <row r="11" spans="1:5" x14ac:dyDescent="0.25">
      <c r="A11" s="6" t="s">
        <v>0</v>
      </c>
      <c r="B11" s="6" t="s">
        <v>1</v>
      </c>
      <c r="D11" s="17" t="s">
        <v>28</v>
      </c>
      <c r="E11" s="20">
        <f>E8-ROUNDUP(((E6-1)*B2-B8)/(B7-B8),0)</f>
        <v>1</v>
      </c>
    </row>
    <row r="12" spans="1:5" x14ac:dyDescent="0.25">
      <c r="A12" s="7">
        <v>4</v>
      </c>
      <c r="B12" s="8">
        <v>22.5</v>
      </c>
      <c r="D12" s="12" t="s">
        <v>27</v>
      </c>
      <c r="E12" s="18">
        <f>(E7+(E8-1)*B8)*B6-(B2+E11*B8)*E9</f>
        <v>23.179999999999996</v>
      </c>
    </row>
    <row r="13" spans="1:5" x14ac:dyDescent="0.25">
      <c r="A13" s="7">
        <v>5</v>
      </c>
      <c r="B13" s="8">
        <v>27.5</v>
      </c>
      <c r="D13" s="12"/>
      <c r="E13" s="16"/>
    </row>
    <row r="14" spans="1:5" x14ac:dyDescent="0.25">
      <c r="A14" s="7">
        <v>6</v>
      </c>
      <c r="B14" s="8">
        <v>32.5</v>
      </c>
      <c r="D14" s="12" t="s">
        <v>19</v>
      </c>
      <c r="E14" s="11">
        <f>E12*B23/B17</f>
        <v>2.3179999999999996</v>
      </c>
    </row>
    <row r="15" spans="1:5" x14ac:dyDescent="0.25">
      <c r="A15" s="5"/>
      <c r="B15" s="5"/>
      <c r="D15" s="12" t="s">
        <v>20</v>
      </c>
      <c r="E15" s="14">
        <f>E14*B17*B18</f>
        <v>215.57399999999996</v>
      </c>
    </row>
    <row r="16" spans="1:5" x14ac:dyDescent="0.25">
      <c r="A16" s="24" t="s">
        <v>10</v>
      </c>
      <c r="B16" s="24"/>
      <c r="D16" s="12" t="s">
        <v>21</v>
      </c>
      <c r="E16" s="14">
        <f>E8*E3</f>
        <v>162.5</v>
      </c>
    </row>
    <row r="17" spans="1:5" x14ac:dyDescent="0.25">
      <c r="A17" s="1" t="s">
        <v>11</v>
      </c>
      <c r="B17" s="1">
        <v>2</v>
      </c>
      <c r="D17" s="12" t="s">
        <v>22</v>
      </c>
      <c r="E17" s="14">
        <f>(E15+E16)*1.19</f>
        <v>449.90805999999992</v>
      </c>
    </row>
    <row r="18" spans="1:5" x14ac:dyDescent="0.25">
      <c r="A18" s="1" t="s">
        <v>12</v>
      </c>
      <c r="B18" s="9">
        <v>46.5</v>
      </c>
      <c r="D18" s="12" t="s">
        <v>26</v>
      </c>
      <c r="E18" s="2">
        <f>E8*B7-(E6*B2+(E8-1)*B8)</f>
        <v>0.60000000000000142</v>
      </c>
    </row>
    <row r="19" spans="1:5" x14ac:dyDescent="0.25">
      <c r="A19" s="5"/>
      <c r="B19" s="5"/>
    </row>
    <row r="20" spans="1:5" x14ac:dyDescent="0.25">
      <c r="A20" s="24" t="s">
        <v>13</v>
      </c>
      <c r="B20" s="24"/>
    </row>
    <row r="21" spans="1:5" x14ac:dyDescent="0.25">
      <c r="A21" s="1" t="s">
        <v>14</v>
      </c>
      <c r="B21" s="10">
        <f>B22/B17</f>
        <v>0.5</v>
      </c>
    </row>
    <row r="22" spans="1:5" x14ac:dyDescent="0.25">
      <c r="A22" s="1" t="s">
        <v>15</v>
      </c>
      <c r="B22" s="11">
        <v>1</v>
      </c>
    </row>
    <row r="23" spans="1:5" x14ac:dyDescent="0.25">
      <c r="A23" s="1" t="s">
        <v>30</v>
      </c>
      <c r="B23" s="21">
        <f>B22/(B6*B7)</f>
        <v>0.2</v>
      </c>
    </row>
  </sheetData>
  <mergeCells count="5">
    <mergeCell ref="A1:B1"/>
    <mergeCell ref="A5:B5"/>
    <mergeCell ref="A16:B16"/>
    <mergeCell ref="A20:B20"/>
    <mergeCell ref="D1:E1"/>
  </mergeCells>
  <dataValidations count="1">
    <dataValidation type="list" allowBlank="1" showInputMessage="1" showErrorMessage="1" sqref="E2">
      <formula1>$A$12:$A$14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ASM 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Salomon, Werner KRATZERAG (EXT)</dc:creator>
  <cp:lastModifiedBy>Salomon, Werner</cp:lastModifiedBy>
  <dcterms:created xsi:type="dcterms:W3CDTF">2017-02-02T14:36:20Z</dcterms:created>
  <dcterms:modified xsi:type="dcterms:W3CDTF">2017-02-02T19:51:20Z</dcterms:modified>
</cp:coreProperties>
</file>